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D10" i="2"/>
  <c r="E9" i="2" l="1"/>
  <c r="E7" i="2"/>
  <c r="L7" i="2"/>
  <c r="M7" i="2" s="1"/>
  <c r="K11" i="2"/>
  <c r="J11" i="2"/>
  <c r="I11" i="2"/>
  <c r="H11" i="2"/>
  <c r="G11" i="2"/>
  <c r="F11" i="2"/>
  <c r="D11" i="2"/>
  <c r="L10" i="2"/>
  <c r="M10" i="2" s="1"/>
  <c r="L9" i="2"/>
  <c r="M9" i="2" s="1"/>
  <c r="E8" i="2"/>
  <c r="L8" i="2" s="1"/>
  <c r="M8" i="2" s="1"/>
  <c r="E6" i="2"/>
  <c r="L6" i="2" s="1"/>
  <c r="M6" i="2" s="1"/>
  <c r="E5" i="2"/>
  <c r="L5" i="2" s="1"/>
  <c r="L11" i="2" l="1"/>
  <c r="M5" i="2"/>
  <c r="M11" i="2" s="1"/>
  <c r="E11" i="2"/>
</calcChain>
</file>

<file path=xl/sharedStrings.xml><?xml version="1.0" encoding="utf-8"?>
<sst xmlns="http://schemas.openxmlformats.org/spreadsheetml/2006/main" count="26" uniqueCount="26">
  <si>
    <t>№ п/п</t>
  </si>
  <si>
    <t>Персонал</t>
  </si>
  <si>
    <t>Кількість штатних посад</t>
  </si>
  <si>
    <t>Разом по окладах</t>
  </si>
  <si>
    <t>За почесні звання</t>
  </si>
  <si>
    <t>за складність</t>
  </si>
  <si>
    <t>інші</t>
  </si>
  <si>
    <t>за вчене звання</t>
  </si>
  <si>
    <t>за науковий ступінь</t>
  </si>
  <si>
    <t>Надбавки та доплати</t>
  </si>
  <si>
    <t>За вислугу років</t>
  </si>
  <si>
    <t>АУП (Президент, проректори)</t>
  </si>
  <si>
    <t>АУП (директори інститутів, директори департаментів)</t>
  </si>
  <si>
    <t>Професорсько-викладацький склад</t>
  </si>
  <si>
    <t>Навчально - допоміжний персонал</t>
  </si>
  <si>
    <t>Фахівці</t>
  </si>
  <si>
    <t>Науково - виробничі підрозділи</t>
  </si>
  <si>
    <t>Разом  по всім категоріям персоналу:</t>
  </si>
  <si>
    <t>Зведений штатний розпис по Університету "Україна"</t>
  </si>
  <si>
    <t>ФОП на рік</t>
  </si>
  <si>
    <t>ФОП на місяць</t>
  </si>
  <si>
    <t>Президент:</t>
  </si>
  <si>
    <t>Фінансовий директор:</t>
  </si>
  <si>
    <t>Таланчук П.М.</t>
  </si>
  <si>
    <t>Журавльова В.М.</t>
  </si>
  <si>
    <t>на 2015/2016 навчальний рік (м.Київ)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</si>
</sst>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Playbill"/>
      <family val="5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6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2" customWidth="1"/>
    <col min="2" max="2" width="4.85546875" customWidth="1"/>
    <col min="3" max="3" width="36" customWidth="1"/>
    <col min="4" max="4" width="10.42578125" customWidth="1"/>
    <col min="5" max="5" width="9.85546875" customWidth="1"/>
    <col min="6" max="6" width="11.42578125" customWidth="1"/>
    <col min="7" max="7" width="8.140625" customWidth="1"/>
    <col min="8" max="8" width="8.7109375" customWidth="1"/>
    <col min="9" max="9" width="10.28515625" customWidth="1"/>
    <col min="10" max="11" width="9.28515625" bestFit="1" customWidth="1"/>
    <col min="12" max="12" width="10.140625" bestFit="1" customWidth="1"/>
    <col min="13" max="13" width="13.28515625" bestFit="1" customWidth="1"/>
  </cols>
  <sheetData>
    <row r="1" spans="2:13" ht="23.25" x14ac:dyDescent="0.35">
      <c r="B1" s="16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23.25" x14ac:dyDescent="0.35"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7" t="s">
        <v>0</v>
      </c>
      <c r="C3" s="17" t="s">
        <v>1</v>
      </c>
      <c r="D3" s="17" t="s">
        <v>2</v>
      </c>
      <c r="E3" s="17" t="s">
        <v>3</v>
      </c>
      <c r="F3" s="18" t="s">
        <v>9</v>
      </c>
      <c r="G3" s="19"/>
      <c r="H3" s="19"/>
      <c r="I3" s="19"/>
      <c r="J3" s="19"/>
      <c r="K3" s="20"/>
      <c r="L3" s="14" t="s">
        <v>20</v>
      </c>
      <c r="M3" s="14" t="s">
        <v>19</v>
      </c>
    </row>
    <row r="4" spans="2:13" s="1" customFormat="1" ht="57" x14ac:dyDescent="0.25">
      <c r="B4" s="17"/>
      <c r="C4" s="17"/>
      <c r="D4" s="17"/>
      <c r="E4" s="17"/>
      <c r="F4" s="8" t="s">
        <v>5</v>
      </c>
      <c r="G4" s="8" t="s">
        <v>6</v>
      </c>
      <c r="H4" s="8" t="s">
        <v>7</v>
      </c>
      <c r="I4" s="8" t="s">
        <v>8</v>
      </c>
      <c r="J4" s="8" t="s">
        <v>4</v>
      </c>
      <c r="K4" s="8" t="s">
        <v>10</v>
      </c>
      <c r="L4" s="15"/>
      <c r="M4" s="15"/>
    </row>
    <row r="5" spans="2:13" x14ac:dyDescent="0.25">
      <c r="B5" s="2">
        <v>1</v>
      </c>
      <c r="C5" s="6" t="s">
        <v>11</v>
      </c>
      <c r="D5" s="2">
        <v>5</v>
      </c>
      <c r="E5" s="3">
        <f>43000-F5-G5-H5-I5-J5-K5</f>
        <v>26960</v>
      </c>
      <c r="F5" s="3"/>
      <c r="G5" s="3"/>
      <c r="H5" s="3">
        <v>2520</v>
      </c>
      <c r="I5" s="3">
        <v>1120</v>
      </c>
      <c r="J5" s="3">
        <v>4000</v>
      </c>
      <c r="K5" s="3">
        <v>8400</v>
      </c>
      <c r="L5" s="4">
        <f>SUM(E5:K5)</f>
        <v>43000</v>
      </c>
      <c r="M5" s="4">
        <f>L5*12</f>
        <v>516000</v>
      </c>
    </row>
    <row r="6" spans="2:13" ht="30" x14ac:dyDescent="0.25">
      <c r="B6" s="2">
        <v>2</v>
      </c>
      <c r="C6" s="6" t="s">
        <v>12</v>
      </c>
      <c r="D6" s="2">
        <v>13</v>
      </c>
      <c r="E6" s="3">
        <f>33000+27900+41861.83-F6-G6-H6-I6-J6-K6</f>
        <v>70519.83</v>
      </c>
      <c r="F6" s="3">
        <v>21600</v>
      </c>
      <c r="G6" s="3"/>
      <c r="H6" s="3">
        <v>2200</v>
      </c>
      <c r="I6" s="3">
        <v>1000</v>
      </c>
      <c r="J6" s="3"/>
      <c r="K6" s="3">
        <v>7442</v>
      </c>
      <c r="L6" s="4">
        <f t="shared" ref="L6:L10" si="0">SUM(E6:K6)</f>
        <v>102761.83</v>
      </c>
      <c r="M6" s="4">
        <f t="shared" ref="M6:M10" si="1">L6*12</f>
        <v>1233141.96</v>
      </c>
    </row>
    <row r="7" spans="2:13" x14ac:dyDescent="0.25">
      <c r="B7" s="2">
        <v>3</v>
      </c>
      <c r="C7" s="6" t="s">
        <v>13</v>
      </c>
      <c r="D7" s="2">
        <v>173.2</v>
      </c>
      <c r="E7" s="3">
        <f>558271-41861.83+72646.42+30127.02-F7-G7-H7-I7-J7-K7+7272+104480+200000</f>
        <v>654294.61</v>
      </c>
      <c r="F7" s="3"/>
      <c r="G7" s="3">
        <v>159718</v>
      </c>
      <c r="H7" s="3">
        <v>12676</v>
      </c>
      <c r="I7" s="3">
        <v>7434</v>
      </c>
      <c r="J7" s="3">
        <v>7272</v>
      </c>
      <c r="K7" s="3">
        <v>89540</v>
      </c>
      <c r="L7" s="4">
        <f t="shared" si="0"/>
        <v>930934.61</v>
      </c>
      <c r="M7" s="4">
        <f t="shared" si="1"/>
        <v>11171215.32</v>
      </c>
    </row>
    <row r="8" spans="2:13" x14ac:dyDescent="0.25">
      <c r="B8" s="2">
        <v>5</v>
      </c>
      <c r="C8" s="5" t="s">
        <v>14</v>
      </c>
      <c r="D8" s="2">
        <v>66.5</v>
      </c>
      <c r="E8" s="3">
        <f>106750+32935-F8-G8-H8-I8-J8-K8</f>
        <v>111385</v>
      </c>
      <c r="F8" s="3">
        <v>28300</v>
      </c>
      <c r="G8" s="3"/>
      <c r="H8" s="3"/>
      <c r="I8" s="3"/>
      <c r="J8" s="3"/>
      <c r="K8" s="3"/>
      <c r="L8" s="4">
        <f t="shared" si="0"/>
        <v>139685</v>
      </c>
      <c r="M8" s="4">
        <f t="shared" si="1"/>
        <v>1676220</v>
      </c>
    </row>
    <row r="9" spans="2:13" x14ac:dyDescent="0.25">
      <c r="B9" s="2">
        <v>6</v>
      </c>
      <c r="C9" s="5" t="s">
        <v>15</v>
      </c>
      <c r="D9" s="2">
        <v>129</v>
      </c>
      <c r="E9" s="3">
        <f>363160+18243-F9-G9-H9-I9-J9-K9+20000</f>
        <v>290332</v>
      </c>
      <c r="F9" s="3">
        <v>76281</v>
      </c>
      <c r="G9" s="3">
        <v>32935</v>
      </c>
      <c r="H9" s="3"/>
      <c r="I9" s="3"/>
      <c r="J9" s="3"/>
      <c r="K9" s="3">
        <v>1855</v>
      </c>
      <c r="L9" s="4">
        <f t="shared" si="0"/>
        <v>401403</v>
      </c>
      <c r="M9" s="4">
        <f t="shared" si="1"/>
        <v>4816836</v>
      </c>
    </row>
    <row r="10" spans="2:13" x14ac:dyDescent="0.25">
      <c r="B10" s="2">
        <v>7</v>
      </c>
      <c r="C10" s="5" t="s">
        <v>16</v>
      </c>
      <c r="D10" s="2">
        <f>11+9.8</f>
        <v>20.8</v>
      </c>
      <c r="E10" s="3">
        <f>20390-F10-G10-H10-I10-J10-K10+91355</f>
        <v>111745</v>
      </c>
      <c r="F10" s="3"/>
      <c r="G10" s="3"/>
      <c r="H10" s="3"/>
      <c r="I10" s="3"/>
      <c r="J10" s="3"/>
      <c r="K10" s="3"/>
      <c r="L10" s="4">
        <f t="shared" si="0"/>
        <v>111745</v>
      </c>
      <c r="M10" s="4">
        <f t="shared" si="1"/>
        <v>1340940</v>
      </c>
    </row>
    <row r="11" spans="2:13" s="7" customFormat="1" ht="15.75" x14ac:dyDescent="0.25">
      <c r="B11" s="12"/>
      <c r="C11" s="9" t="s">
        <v>17</v>
      </c>
      <c r="D11" s="10">
        <f>SUM(D5:D10)</f>
        <v>407.5</v>
      </c>
      <c r="E11" s="11">
        <f>SUM(E5:E10)</f>
        <v>1265236.44</v>
      </c>
      <c r="F11" s="11">
        <f t="shared" ref="F11:M11" si="2">SUM(F5:F10)</f>
        <v>126181</v>
      </c>
      <c r="G11" s="11">
        <f t="shared" si="2"/>
        <v>192653</v>
      </c>
      <c r="H11" s="11">
        <f t="shared" si="2"/>
        <v>17396</v>
      </c>
      <c r="I11" s="11">
        <f t="shared" si="2"/>
        <v>9554</v>
      </c>
      <c r="J11" s="11">
        <f t="shared" si="2"/>
        <v>11272</v>
      </c>
      <c r="K11" s="11">
        <f t="shared" si="2"/>
        <v>107237</v>
      </c>
      <c r="L11" s="11">
        <f t="shared" si="2"/>
        <v>1729529.44</v>
      </c>
      <c r="M11" s="11">
        <f t="shared" si="2"/>
        <v>20754353.280000001</v>
      </c>
    </row>
    <row r="13" spans="2:13" ht="15.75" x14ac:dyDescent="0.25">
      <c r="D13" s="13" t="s">
        <v>21</v>
      </c>
      <c r="I13" s="13" t="s">
        <v>23</v>
      </c>
    </row>
    <row r="14" spans="2:13" ht="10.5" customHeight="1" x14ac:dyDescent="0.25">
      <c r="D14" s="13"/>
      <c r="I14" s="13"/>
    </row>
    <row r="15" spans="2:13" ht="15.75" x14ac:dyDescent="0.25">
      <c r="D15" s="13" t="s">
        <v>22</v>
      </c>
      <c r="I15" s="13" t="s">
        <v>24</v>
      </c>
    </row>
  </sheetData>
  <mergeCells count="9">
    <mergeCell ref="B1:M1"/>
    <mergeCell ref="B2:M2"/>
    <mergeCell ref="B3:B4"/>
    <mergeCell ref="C3:C4"/>
    <mergeCell ref="D3:D4"/>
    <mergeCell ref="E3:E4"/>
    <mergeCell ref="F3:K3"/>
    <mergeCell ref="L3:L4"/>
    <mergeCell ref="M3:M4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2016-03-17T15:34:08Z</dcterms:modified>
</cp:coreProperties>
</file>